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Лист1!$A$1:$N$19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" i="1"/>
  <c r="K14" s="1"/>
  <c r="I14"/>
  <c r="G14"/>
  <c r="J13"/>
  <c r="K13" s="1"/>
  <c r="I13"/>
  <c r="G13"/>
  <c r="J12"/>
  <c r="K12" s="1"/>
  <c r="I12"/>
  <c r="G12"/>
  <c r="J11"/>
  <c r="K11" s="1"/>
  <c r="I11"/>
  <c r="G11"/>
  <c r="J10"/>
  <c r="K10" s="1"/>
  <c r="I10"/>
  <c r="G10"/>
  <c r="J9"/>
  <c r="K9" s="1"/>
  <c r="I9"/>
  <c r="G9"/>
  <c r="J8"/>
  <c r="K8" s="1"/>
  <c r="I8"/>
  <c r="G8"/>
  <c r="J7"/>
  <c r="K7" s="1"/>
  <c r="I7"/>
  <c r="G7"/>
  <c r="J6"/>
  <c r="K6" s="1"/>
  <c r="I6"/>
  <c r="G6"/>
  <c r="J5"/>
  <c r="K5" s="1"/>
  <c r="I5"/>
  <c r="G5"/>
  <c r="J4"/>
  <c r="K4" s="1"/>
  <c r="I4"/>
  <c r="G4"/>
  <c r="G15" l="1"/>
  <c r="I15"/>
  <c r="K15"/>
</calcChain>
</file>

<file path=xl/sharedStrings.xml><?xml version="1.0" encoding="utf-8"?>
<sst xmlns="http://schemas.openxmlformats.org/spreadsheetml/2006/main" count="93" uniqueCount="54">
  <si>
    <t>Од.вим.</t>
  </si>
  <si>
    <t>Загальна кількість</t>
  </si>
  <si>
    <t>Реагент: ID-Diluent 2, модифікований розчин з низькою іонною силою, 1×500 мл або аналог</t>
  </si>
  <si>
    <t>Реагент: ID- Card "DiaClon Anti-K" 6×K, визначення Kell антитіл, (1×12), 12 шт. або аналог</t>
  </si>
  <si>
    <t>Wash Solution A conc. (10x100mL) – Промивочний розчин</t>
  </si>
  <si>
    <t>Медико-технічне завдання на реагенти для Українського Референс-центру з клінічної лабораторної діагностики та метрології в 2021 році</t>
  </si>
  <si>
    <t xml:space="preserve"> №з/п</t>
  </si>
  <si>
    <t>Назва реактиву, або еквівалент</t>
  </si>
  <si>
    <t xml:space="preserve">Цінова пропозиція фірми №1, з ПДВ </t>
  </si>
  <si>
    <t>Загальна сума</t>
  </si>
  <si>
    <t xml:space="preserve">Цінова пропозиція фірми №2,  з ПДВ </t>
  </si>
  <si>
    <t xml:space="preserve">Ціна середня, з ПДВ </t>
  </si>
  <si>
    <t>Національний класифікатор України Єдиний закупівельний словник ДК 021:2015</t>
  </si>
  <si>
    <t>Національний класифікатор України Класифікатор медичних виробів НК 024:2019</t>
  </si>
  <si>
    <t>Відомості про державну реєстрацію/технічний регламент</t>
  </si>
  <si>
    <t>ЛОТ  - Реагенти для автоматической системи для ID-карт IH-500 (закрита система):</t>
  </si>
  <si>
    <t>1</t>
  </si>
  <si>
    <t>ID- Cards"DiaClon ABO/D+Revers grouping", (антитіла моноклональні) A, B, DVI-, ctl/A1,B, прямий і перехресний метод, 24х12 або аналог</t>
  </si>
  <si>
    <t>паков</t>
  </si>
  <si>
    <t>16</t>
  </si>
  <si>
    <t xml:space="preserve">Код ДК 021:2015 -33696500-0-Лабораторні реактиви </t>
  </si>
  <si>
    <t>Код 30596 Набір
реагентів для визначення типу крові АВО</t>
  </si>
  <si>
    <t>2</t>
  </si>
  <si>
    <t>ID-DiaCell ABO (стандартні еритроціти для перехресної проби, набір з 2-х пробірок, A1, B, 2 x 10 mL , або аналог</t>
  </si>
  <si>
    <t>Код 30597 Набір
реагентів для визначення типу крові АВО, сироватковий</t>
  </si>
  <si>
    <t>3</t>
  </si>
  <si>
    <t>Реагент: ID- Card "DiaClon Rh-subgroups+K" C , c, E, e, К, ctl  повний профіль Rh фенотипу, (24*12) або аналог</t>
  </si>
  <si>
    <t>Код 30598 Набір реагентів для визначення фенотипу</t>
  </si>
  <si>
    <t>4</t>
  </si>
  <si>
    <t>Реагент: ID- Card "LISS/Coombs" поліспецифічний AHG  реагент для визначення присутності  IgG, (24*12)  або аналог</t>
  </si>
  <si>
    <t>Код 30604 Набір реагентів для Проби Кумбса</t>
  </si>
  <si>
    <t>5</t>
  </si>
  <si>
    <t>27</t>
  </si>
  <si>
    <t>47094 Анти-К скринінг антитіл IVD, контрольний матеріал</t>
  </si>
  <si>
    <t>6</t>
  </si>
  <si>
    <t>ID-DiaCell I-II-III, (стандартні еритроціти для скринінгу антитіл, набір з 3 пробірок для ІАТ та NaCl тестів) 3×10 мл або аналог</t>
  </si>
  <si>
    <t>Код 30605 Набір реагентів для
Здійснення імуногематологічного контроля</t>
  </si>
  <si>
    <t>7</t>
  </si>
  <si>
    <t>Розчинник ID-Diluent 2 (для автоматичних систем)</t>
  </si>
  <si>
    <t xml:space="preserve">Код  58237 Буферний розчинник зразків ІВД, автоматичні/напівавтоматичні
</t>
  </si>
  <si>
    <t>Декларація про відповідність №UA .TR.754.DM/002-13-07-2016-v.2 від 23.03.2018, термін дії необмежений</t>
  </si>
  <si>
    <t>8</t>
  </si>
  <si>
    <t>Код  58237 Буферний розчинник зразків ІВД,автоматичні/напівавтоматичні</t>
  </si>
  <si>
    <t>9</t>
  </si>
  <si>
    <t>13</t>
  </si>
  <si>
    <t>Код 63377 Засіб очищення приладу /
аналізатора ІВД</t>
  </si>
  <si>
    <t>10</t>
  </si>
  <si>
    <t>IH-QC1 Контроль, 4х6 мл</t>
  </si>
  <si>
    <t>11</t>
  </si>
  <si>
    <t>IH-QC2 Контроль, 4х6 мл</t>
  </si>
  <si>
    <t>Загальна вартість:</t>
  </si>
  <si>
    <t>Декларація про відповідність No DoC/SW-UA/02 від 22.07.2020 р., термін дії до 14.06.2021 р.</t>
  </si>
  <si>
    <t>Декларація про відповідність No DoC/SW-UA/03 від 22.07.2020 р., термін дії до 14.06.2021 р.</t>
  </si>
  <si>
    <t>Декларація про відповідність № UA.TR.754.BR.24740569/AConc/DOC-01, від 10.04.2018р., термін дії необмежений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</si>
</sst>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49" fontId="3" fillId="0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left" vertical="center" wrapText="1"/>
    </xf>
    <xf numFmtId="1" fontId="0" fillId="0" borderId="0" xfId="0" applyNumberFormat="1" applyBorder="1"/>
    <xf numFmtId="4" fontId="7" fillId="0" borderId="1" xfId="0" applyNumberFormat="1" applyFont="1" applyBorder="1" applyAlignment="1">
      <alignment horizontal="center" vertical="center"/>
    </xf>
    <xf numFmtId="164" fontId="0" fillId="0" borderId="0" xfId="0" applyNumberFormat="1" applyBorder="1"/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2" borderId="1" xfId="0" applyFill="1" applyBorder="1"/>
    <xf numFmtId="0" fontId="2" fillId="0" borderId="0" xfId="0" applyFont="1" applyBorder="1" applyAlignment="1">
      <alignment horizontal="right" vertical="center"/>
    </xf>
    <xf numFmtId="2" fontId="4" fillId="2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7" fillId="0" borderId="0" xfId="0" applyFont="1" applyAlignment="1"/>
    <xf numFmtId="0" fontId="7" fillId="2" borderId="0" xfId="0" applyFont="1" applyFill="1" applyAlignment="1"/>
    <xf numFmtId="0" fontId="10" fillId="2" borderId="0" xfId="0" applyFont="1" applyFill="1" applyAlignment="1"/>
    <xf numFmtId="0" fontId="11" fillId="2" borderId="0" xfId="0" applyFont="1" applyFill="1" applyAlignment="1"/>
    <xf numFmtId="0" fontId="11" fillId="0" borderId="0" xfId="0" applyFont="1" applyAlignment="1"/>
    <xf numFmtId="0" fontId="0" fillId="0" borderId="0" xfId="0" applyFont="1" applyAlignment="1"/>
    <xf numFmtId="0" fontId="0" fillId="2" borderId="0" xfId="0" applyFont="1" applyFill="1" applyAlignment="1"/>
    <xf numFmtId="0" fontId="9" fillId="0" borderId="0" xfId="0" applyFont="1" applyAlignment="1"/>
    <xf numFmtId="0" fontId="6" fillId="0" borderId="0" xfId="0" applyFont="1" applyAlignment="1">
      <alignment vertical="center"/>
    </xf>
    <xf numFmtId="0" fontId="3" fillId="0" borderId="0" xfId="0" applyFont="1" applyBorder="1" applyAlignment="1"/>
    <xf numFmtId="49" fontId="6" fillId="0" borderId="0" xfId="0" applyNumberFormat="1" applyFont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7"/>
  <sheetViews>
    <sheetView tabSelected="1" zoomScale="90" zoomScaleNormal="90" workbookViewId="0">
      <selection activeCell="A17" sqref="A17:N20"/>
    </sheetView>
  </sheetViews>
  <sheetFormatPr defaultRowHeight="15"/>
  <cols>
    <col min="1" max="1" width="1.7109375" customWidth="1"/>
    <col min="2" max="2" width="4.28515625" customWidth="1"/>
    <col min="3" max="3" width="42.140625" customWidth="1"/>
    <col min="4" max="4" width="6.28515625" customWidth="1"/>
    <col min="6" max="6" width="11.28515625" customWidth="1"/>
    <col min="7" max="7" width="11.42578125" customWidth="1"/>
    <col min="8" max="8" width="14" customWidth="1"/>
    <col min="9" max="9" width="9.5703125" customWidth="1"/>
    <col min="10" max="10" width="11.5703125" customWidth="1"/>
    <col min="11" max="11" width="10.5703125" customWidth="1"/>
    <col min="12" max="12" width="25.85546875" customWidth="1"/>
    <col min="13" max="13" width="28.7109375" customWidth="1"/>
    <col min="14" max="14" width="43.140625" customWidth="1"/>
  </cols>
  <sheetData>
    <row r="1" spans="2:17" ht="46.5" customHeight="1">
      <c r="B1" s="46" t="s">
        <v>5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2:17" s="5" customFormat="1" ht="51">
      <c r="B2" s="6" t="s">
        <v>6</v>
      </c>
      <c r="C2" s="2" t="s">
        <v>7</v>
      </c>
      <c r="D2" s="1" t="s">
        <v>0</v>
      </c>
      <c r="E2" s="2" t="s">
        <v>1</v>
      </c>
      <c r="F2" s="3" t="s">
        <v>8</v>
      </c>
      <c r="G2" s="7" t="s">
        <v>9</v>
      </c>
      <c r="H2" s="8" t="s">
        <v>10</v>
      </c>
      <c r="I2" s="7" t="s">
        <v>9</v>
      </c>
      <c r="J2" s="7" t="s">
        <v>11</v>
      </c>
      <c r="K2" s="7" t="s">
        <v>9</v>
      </c>
      <c r="L2" s="7" t="s">
        <v>12</v>
      </c>
      <c r="M2" s="7" t="s">
        <v>13</v>
      </c>
      <c r="N2" s="9" t="s">
        <v>14</v>
      </c>
      <c r="O2" s="10"/>
    </row>
    <row r="3" spans="2:17" s="5" customFormat="1">
      <c r="B3" s="47" t="s">
        <v>15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2:17" s="5" customFormat="1" ht="38.25">
      <c r="B4" s="4" t="s">
        <v>16</v>
      </c>
      <c r="C4" s="11" t="s">
        <v>17</v>
      </c>
      <c r="D4" s="4" t="s">
        <v>18</v>
      </c>
      <c r="E4" s="12" t="s">
        <v>19</v>
      </c>
      <c r="F4" s="13">
        <v>27578.18</v>
      </c>
      <c r="G4" s="14">
        <f>F4*E4</f>
        <v>441250.88</v>
      </c>
      <c r="H4" s="15">
        <v>29275.200000000001</v>
      </c>
      <c r="I4" s="16">
        <f>H4*E4</f>
        <v>468403.20000000001</v>
      </c>
      <c r="J4" s="17">
        <f>SUM(H4+F4)/2</f>
        <v>28426.690000000002</v>
      </c>
      <c r="K4" s="16">
        <f>J4*E4</f>
        <v>454827.04000000004</v>
      </c>
      <c r="L4" s="18" t="s">
        <v>20</v>
      </c>
      <c r="M4" s="18" t="s">
        <v>21</v>
      </c>
      <c r="N4" s="11" t="s">
        <v>51</v>
      </c>
      <c r="Q4" s="19"/>
    </row>
    <row r="5" spans="2:17" s="5" customFormat="1" ht="47.25" customHeight="1">
      <c r="B5" s="4" t="s">
        <v>22</v>
      </c>
      <c r="C5" s="11" t="s">
        <v>23</v>
      </c>
      <c r="D5" s="4" t="s">
        <v>18</v>
      </c>
      <c r="E5" s="12" t="s">
        <v>46</v>
      </c>
      <c r="F5" s="20">
        <v>1122.43</v>
      </c>
      <c r="G5" s="14">
        <f t="shared" ref="G5:G14" si="0">F5*E5</f>
        <v>11224.300000000001</v>
      </c>
      <c r="H5" s="15">
        <v>1191.98</v>
      </c>
      <c r="I5" s="16">
        <f t="shared" ref="I5:I14" si="1">H5*E5</f>
        <v>11919.8</v>
      </c>
      <c r="J5" s="17">
        <f t="shared" ref="J5:J14" si="2">SUM(H5+F5)/2</f>
        <v>1157.2049999999999</v>
      </c>
      <c r="K5" s="16">
        <f t="shared" ref="K5:K14" si="3">J5*E5</f>
        <v>11572.05</v>
      </c>
      <c r="L5" s="18" t="s">
        <v>20</v>
      </c>
      <c r="M5" s="18" t="s">
        <v>24</v>
      </c>
      <c r="N5" s="11" t="s">
        <v>51</v>
      </c>
      <c r="Q5" s="21"/>
    </row>
    <row r="6" spans="2:17" s="5" customFormat="1" ht="38.25">
      <c r="B6" s="4" t="s">
        <v>25</v>
      </c>
      <c r="C6" s="11" t="s">
        <v>26</v>
      </c>
      <c r="D6" s="4" t="s">
        <v>18</v>
      </c>
      <c r="E6" s="12" t="s">
        <v>25</v>
      </c>
      <c r="F6" s="20">
        <v>51308.639999999999</v>
      </c>
      <c r="G6" s="14">
        <f>F6*E6</f>
        <v>153925.91999999998</v>
      </c>
      <c r="H6" s="15">
        <v>54467.28</v>
      </c>
      <c r="I6" s="16">
        <f t="shared" si="1"/>
        <v>163401.84</v>
      </c>
      <c r="J6" s="17">
        <f t="shared" si="2"/>
        <v>52887.96</v>
      </c>
      <c r="K6" s="16">
        <f t="shared" si="3"/>
        <v>158663.88</v>
      </c>
      <c r="L6" s="18" t="s">
        <v>20</v>
      </c>
      <c r="M6" s="18" t="s">
        <v>27</v>
      </c>
      <c r="N6" s="11" t="s">
        <v>51</v>
      </c>
      <c r="Q6" s="21"/>
    </row>
    <row r="7" spans="2:17" s="5" customFormat="1" ht="38.25">
      <c r="B7" s="4" t="s">
        <v>28</v>
      </c>
      <c r="C7" s="11" t="s">
        <v>29</v>
      </c>
      <c r="D7" s="4" t="s">
        <v>18</v>
      </c>
      <c r="E7" s="12" t="s">
        <v>25</v>
      </c>
      <c r="F7" s="20">
        <v>43826.13</v>
      </c>
      <c r="G7" s="14">
        <f t="shared" si="0"/>
        <v>131478.38999999998</v>
      </c>
      <c r="H7" s="15">
        <v>46523.6</v>
      </c>
      <c r="I7" s="16">
        <f t="shared" si="1"/>
        <v>139570.79999999999</v>
      </c>
      <c r="J7" s="17">
        <f t="shared" si="2"/>
        <v>45174.864999999998</v>
      </c>
      <c r="K7" s="16">
        <f t="shared" si="3"/>
        <v>135524.595</v>
      </c>
      <c r="L7" s="18" t="s">
        <v>20</v>
      </c>
      <c r="M7" s="18" t="s">
        <v>30</v>
      </c>
      <c r="N7" s="11" t="s">
        <v>52</v>
      </c>
      <c r="Q7" s="21"/>
    </row>
    <row r="8" spans="2:17" s="5" customFormat="1" ht="25.5">
      <c r="B8" s="4" t="s">
        <v>31</v>
      </c>
      <c r="C8" s="11" t="s">
        <v>3</v>
      </c>
      <c r="D8" s="4" t="s">
        <v>18</v>
      </c>
      <c r="E8" s="12" t="s">
        <v>32</v>
      </c>
      <c r="F8" s="20">
        <v>2066.17</v>
      </c>
      <c r="G8" s="14">
        <f t="shared" si="0"/>
        <v>55786.590000000004</v>
      </c>
      <c r="H8" s="15">
        <v>2193.5</v>
      </c>
      <c r="I8" s="16">
        <f t="shared" si="1"/>
        <v>59224.5</v>
      </c>
      <c r="J8" s="17">
        <f t="shared" si="2"/>
        <v>2129.835</v>
      </c>
      <c r="K8" s="16">
        <f t="shared" si="3"/>
        <v>57505.544999999998</v>
      </c>
      <c r="L8" s="18" t="s">
        <v>20</v>
      </c>
      <c r="M8" s="22" t="s">
        <v>33</v>
      </c>
      <c r="N8" s="11" t="s">
        <v>51</v>
      </c>
      <c r="Q8" s="21"/>
    </row>
    <row r="9" spans="2:17" s="5" customFormat="1" ht="59.25" customHeight="1">
      <c r="B9" s="4" t="s">
        <v>34</v>
      </c>
      <c r="C9" s="11" t="s">
        <v>35</v>
      </c>
      <c r="D9" s="4" t="s">
        <v>18</v>
      </c>
      <c r="E9" s="12" t="s">
        <v>41</v>
      </c>
      <c r="F9" s="20">
        <v>2422.48</v>
      </c>
      <c r="G9" s="14">
        <f t="shared" si="0"/>
        <v>19379.84</v>
      </c>
      <c r="H9" s="15">
        <v>2571.21</v>
      </c>
      <c r="I9" s="16">
        <f t="shared" si="1"/>
        <v>20569.68</v>
      </c>
      <c r="J9" s="17">
        <f t="shared" si="2"/>
        <v>2496.8450000000003</v>
      </c>
      <c r="K9" s="16">
        <f t="shared" si="3"/>
        <v>19974.760000000002</v>
      </c>
      <c r="L9" s="18" t="s">
        <v>20</v>
      </c>
      <c r="M9" s="18" t="s">
        <v>36</v>
      </c>
      <c r="N9" s="11" t="s">
        <v>52</v>
      </c>
      <c r="Q9" s="21"/>
    </row>
    <row r="10" spans="2:17" s="5" customFormat="1" ht="51">
      <c r="B10" s="4" t="s">
        <v>37</v>
      </c>
      <c r="C10" s="11" t="s">
        <v>38</v>
      </c>
      <c r="D10" s="4" t="s">
        <v>18</v>
      </c>
      <c r="E10" s="12" t="s">
        <v>37</v>
      </c>
      <c r="F10" s="20">
        <v>4460.83</v>
      </c>
      <c r="G10" s="23">
        <f>F10*E10</f>
        <v>31225.809999999998</v>
      </c>
      <c r="H10" s="15">
        <v>4734.75</v>
      </c>
      <c r="I10" s="16">
        <f t="shared" si="1"/>
        <v>33143.25</v>
      </c>
      <c r="J10" s="17">
        <f>SUM(H10+F10)/2</f>
        <v>4597.79</v>
      </c>
      <c r="K10" s="16">
        <f t="shared" si="3"/>
        <v>32184.53</v>
      </c>
      <c r="L10" s="18" t="s">
        <v>20</v>
      </c>
      <c r="M10" s="18" t="s">
        <v>39</v>
      </c>
      <c r="N10" s="11" t="s">
        <v>40</v>
      </c>
      <c r="Q10" s="21"/>
    </row>
    <row r="11" spans="2:17" s="5" customFormat="1" ht="51">
      <c r="B11" s="4" t="s">
        <v>41</v>
      </c>
      <c r="C11" s="11" t="s">
        <v>2</v>
      </c>
      <c r="D11" s="4" t="s">
        <v>18</v>
      </c>
      <c r="E11" s="12" t="s">
        <v>16</v>
      </c>
      <c r="F11" s="20">
        <v>4275.72</v>
      </c>
      <c r="G11" s="23">
        <f t="shared" si="0"/>
        <v>4275.72</v>
      </c>
      <c r="H11" s="15">
        <v>4538.9399999999996</v>
      </c>
      <c r="I11" s="16">
        <f t="shared" si="1"/>
        <v>4538.9399999999996</v>
      </c>
      <c r="J11" s="17">
        <f t="shared" si="2"/>
        <v>4407.33</v>
      </c>
      <c r="K11" s="16">
        <f t="shared" si="3"/>
        <v>4407.33</v>
      </c>
      <c r="L11" s="18" t="s">
        <v>20</v>
      </c>
      <c r="M11" s="18" t="s">
        <v>42</v>
      </c>
      <c r="N11" s="11" t="s">
        <v>40</v>
      </c>
      <c r="Q11" s="21"/>
    </row>
    <row r="12" spans="2:17" s="5" customFormat="1" ht="38.25">
      <c r="B12" s="4" t="s">
        <v>43</v>
      </c>
      <c r="C12" s="11" t="s">
        <v>4</v>
      </c>
      <c r="D12" s="4" t="s">
        <v>18</v>
      </c>
      <c r="E12" s="12" t="s">
        <v>44</v>
      </c>
      <c r="F12" s="20">
        <v>2640.76</v>
      </c>
      <c r="G12" s="23">
        <f t="shared" si="0"/>
        <v>34329.880000000005</v>
      </c>
      <c r="H12" s="15">
        <v>2802.33</v>
      </c>
      <c r="I12" s="16">
        <f t="shared" si="1"/>
        <v>36430.29</v>
      </c>
      <c r="J12" s="17">
        <f t="shared" si="2"/>
        <v>2721.5450000000001</v>
      </c>
      <c r="K12" s="16">
        <f t="shared" si="3"/>
        <v>35380.084999999999</v>
      </c>
      <c r="L12" s="18" t="s">
        <v>20</v>
      </c>
      <c r="M12" s="22" t="s">
        <v>45</v>
      </c>
      <c r="N12" s="24" t="s">
        <v>53</v>
      </c>
      <c r="Q12" s="21"/>
    </row>
    <row r="13" spans="2:17" s="5" customFormat="1" ht="38.25">
      <c r="B13" s="4" t="s">
        <v>46</v>
      </c>
      <c r="C13" s="11" t="s">
        <v>47</v>
      </c>
      <c r="D13" s="4" t="s">
        <v>18</v>
      </c>
      <c r="E13" s="12" t="s">
        <v>22</v>
      </c>
      <c r="F13" s="20">
        <v>3203.58</v>
      </c>
      <c r="G13" s="23">
        <f t="shared" si="0"/>
        <v>6407.16</v>
      </c>
      <c r="H13" s="15">
        <v>3400.46</v>
      </c>
      <c r="I13" s="16">
        <f t="shared" si="1"/>
        <v>6800.92</v>
      </c>
      <c r="J13" s="17">
        <f t="shared" si="2"/>
        <v>3302.02</v>
      </c>
      <c r="K13" s="16">
        <f t="shared" si="3"/>
        <v>6604.04</v>
      </c>
      <c r="L13" s="18" t="s">
        <v>20</v>
      </c>
      <c r="M13" s="18" t="s">
        <v>36</v>
      </c>
      <c r="N13" s="11" t="s">
        <v>51</v>
      </c>
      <c r="O13" s="25"/>
      <c r="Q13" s="21"/>
    </row>
    <row r="14" spans="2:17" s="5" customFormat="1" ht="38.25">
      <c r="B14" s="4" t="s">
        <v>48</v>
      </c>
      <c r="C14" s="11" t="s">
        <v>49</v>
      </c>
      <c r="D14" s="4" t="s">
        <v>18</v>
      </c>
      <c r="E14" s="12" t="s">
        <v>22</v>
      </c>
      <c r="F14" s="20">
        <v>3385.48</v>
      </c>
      <c r="G14" s="23">
        <f t="shared" si="0"/>
        <v>6770.96</v>
      </c>
      <c r="H14" s="15">
        <v>3593.06</v>
      </c>
      <c r="I14" s="16">
        <f t="shared" si="1"/>
        <v>7186.12</v>
      </c>
      <c r="J14" s="17">
        <f t="shared" si="2"/>
        <v>3489.27</v>
      </c>
      <c r="K14" s="16">
        <f t="shared" si="3"/>
        <v>6978.54</v>
      </c>
      <c r="L14" s="18" t="s">
        <v>20</v>
      </c>
      <c r="M14" s="18" t="s">
        <v>36</v>
      </c>
      <c r="N14" s="11" t="s">
        <v>51</v>
      </c>
      <c r="O14" s="25"/>
      <c r="Q14" s="21"/>
    </row>
    <row r="15" spans="2:17" ht="18.75" customHeight="1">
      <c r="B15" s="26"/>
      <c r="C15" s="48" t="s">
        <v>50</v>
      </c>
      <c r="D15" s="48"/>
      <c r="E15" s="48"/>
      <c r="F15" s="48"/>
      <c r="G15" s="16">
        <f>SUM(G4:G14)</f>
        <v>896055.45</v>
      </c>
      <c r="H15" s="27"/>
      <c r="I15" s="16">
        <f>SUM(I4:I14)</f>
        <v>951189.34</v>
      </c>
      <c r="J15" s="26"/>
      <c r="K15" s="16">
        <f>SUM(K4:K14)</f>
        <v>923622.39500000002</v>
      </c>
      <c r="L15" s="16"/>
      <c r="M15" s="16"/>
      <c r="N15" s="28"/>
    </row>
    <row r="16" spans="2:17" ht="18.75" customHeight="1">
      <c r="B16" s="5"/>
      <c r="C16" s="29"/>
      <c r="D16" s="29"/>
      <c r="E16" s="29"/>
      <c r="F16" s="29"/>
      <c r="G16" s="30"/>
      <c r="H16" s="31"/>
      <c r="I16" s="31"/>
      <c r="J16" s="31"/>
      <c r="K16" s="31"/>
      <c r="L16" s="31"/>
      <c r="M16" s="31"/>
      <c r="N16" s="5"/>
    </row>
    <row r="17" spans="1:23" ht="54" customHeight="1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35"/>
      <c r="M17" s="35"/>
      <c r="N17" s="42"/>
      <c r="O17" s="42"/>
      <c r="P17" s="35"/>
      <c r="Q17" s="35"/>
      <c r="R17" s="34"/>
      <c r="S17" s="34"/>
      <c r="V17" s="41"/>
      <c r="W17" s="41"/>
    </row>
    <row r="18" spans="1:23" ht="48.75" customHeight="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35"/>
      <c r="M18" s="35"/>
      <c r="N18" s="42"/>
      <c r="O18" s="42"/>
      <c r="P18" s="35"/>
      <c r="Q18" s="35"/>
      <c r="R18" s="34"/>
      <c r="S18" s="34"/>
      <c r="V18" s="41"/>
      <c r="W18" s="41"/>
    </row>
    <row r="19" spans="1:23" ht="30" customHeight="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36"/>
      <c r="M19" s="36"/>
      <c r="N19" s="43"/>
      <c r="O19" s="43"/>
      <c r="P19" s="37"/>
      <c r="Q19" s="37"/>
      <c r="R19" s="38"/>
      <c r="S19" s="38"/>
      <c r="V19" s="43"/>
      <c r="W19" s="39"/>
    </row>
    <row r="20" spans="1:23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40"/>
      <c r="M20" s="40"/>
      <c r="N20" s="39"/>
      <c r="O20" s="39"/>
      <c r="P20" s="40"/>
      <c r="Q20" s="37"/>
      <c r="R20" s="39"/>
      <c r="S20" s="39"/>
      <c r="V20" s="39"/>
      <c r="W20" s="39"/>
    </row>
    <row r="21" spans="1:23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40"/>
      <c r="M21" s="40"/>
      <c r="N21" s="40"/>
      <c r="O21" s="40"/>
      <c r="P21" s="40"/>
      <c r="Q21" s="37"/>
      <c r="R21" s="39"/>
      <c r="S21" s="39"/>
      <c r="T21" s="39"/>
      <c r="U21" s="39"/>
      <c r="V21" s="39"/>
      <c r="W21" s="39"/>
    </row>
    <row r="22" spans="1:23"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1:23"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1:23"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23"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23"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23">
      <c r="H27" s="33"/>
    </row>
  </sheetData>
  <mergeCells count="6">
    <mergeCell ref="A17:K17"/>
    <mergeCell ref="A18:K18"/>
    <mergeCell ref="A19:K19"/>
    <mergeCell ref="B1:N1"/>
    <mergeCell ref="B3:N3"/>
    <mergeCell ref="C15:F15"/>
  </mergeCells>
  <pageMargins left="0.17" right="0.17" top="0.17" bottom="0.16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2021-02-22T07:51:53Z</dcterms:modified>
</cp:coreProperties>
</file>